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OWER STARTER FASE 2" sheetId="1" r:id="rId1"/>
  </sheets>
  <calcPr calcId="152511"/>
</workbook>
</file>

<file path=xl/calcChain.xml><?xml version="1.0" encoding="utf-8"?>
<calcChain xmlns="http://schemas.openxmlformats.org/spreadsheetml/2006/main">
  <c r="M60" i="1" l="1"/>
  <c r="M59" i="1"/>
  <c r="M58" i="1"/>
  <c r="M57" i="1"/>
  <c r="M53" i="1"/>
  <c r="M51" i="1"/>
  <c r="M46" i="1"/>
  <c r="M45" i="1"/>
  <c r="M44" i="1"/>
  <c r="M43" i="1"/>
  <c r="G61" i="1"/>
  <c r="G59" i="1"/>
  <c r="G56" i="1"/>
  <c r="G55" i="1"/>
  <c r="G54" i="1"/>
  <c r="G53" i="1"/>
  <c r="G52" i="1"/>
  <c r="G48" i="1"/>
  <c r="G47" i="1"/>
  <c r="G46" i="1"/>
  <c r="G45" i="1"/>
  <c r="G44" i="1"/>
  <c r="G43" i="1"/>
  <c r="M30" i="1"/>
  <c r="M29" i="1"/>
  <c r="M28" i="1"/>
  <c r="M24" i="1"/>
  <c r="M22" i="1"/>
  <c r="M17" i="1"/>
  <c r="M16" i="1"/>
  <c r="G30" i="1"/>
  <c r="G29" i="1"/>
  <c r="G28" i="1"/>
  <c r="G24" i="1"/>
  <c r="G22" i="1"/>
  <c r="G17" i="1"/>
  <c r="G16" i="1"/>
</calcChain>
</file>

<file path=xl/sharedStrings.xml><?xml version="1.0" encoding="utf-8"?>
<sst xmlns="http://schemas.openxmlformats.org/spreadsheetml/2006/main" count="193" uniqueCount="57">
  <si>
    <t>5x5</t>
  </si>
  <si>
    <t>4x6</t>
  </si>
  <si>
    <t>SS: bicipiti + tricipiti</t>
  </si>
  <si>
    <t>4x10-15</t>
  </si>
  <si>
    <t>6x3</t>
  </si>
  <si>
    <t>4x10</t>
  </si>
  <si>
    <t>SS: alzate laterali + alzate posteriori</t>
  </si>
  <si>
    <t>5x8</t>
  </si>
  <si>
    <t>SETTIMANA 1</t>
  </si>
  <si>
    <t xml:space="preserve"> GIORNO 1</t>
  </si>
  <si>
    <t xml:space="preserve"> GIORNO 2</t>
  </si>
  <si>
    <t xml:space="preserve"> GIORNO 3</t>
  </si>
  <si>
    <t>SETTIMANA 3</t>
  </si>
  <si>
    <t>SETTIMANA 4</t>
  </si>
  <si>
    <t>4x4</t>
  </si>
  <si>
    <t xml:space="preserve"> GIORNO 4</t>
  </si>
  <si>
    <t>3x10-15</t>
  </si>
  <si>
    <t>3-4x10</t>
  </si>
  <si>
    <r>
      <t xml:space="preserve">MASSIMALI (1RM) </t>
    </r>
    <r>
      <rPr>
        <b/>
        <i/>
        <u/>
        <sz val="11"/>
        <color rgb="FFFF0000"/>
        <rFont val="Calibri"/>
        <family val="2"/>
        <scheme val="minor"/>
      </rPr>
      <t>**VEDI NOTA**</t>
    </r>
  </si>
  <si>
    <t>**NOTA**:</t>
  </si>
  <si>
    <t>1x3+</t>
  </si>
  <si>
    <t>5x3</t>
  </si>
  <si>
    <t>5x8-12</t>
  </si>
  <si>
    <t>4x3</t>
  </si>
  <si>
    <t>SETTIMANA 2</t>
  </si>
  <si>
    <t>1x5</t>
  </si>
  <si>
    <t>1x3</t>
  </si>
  <si>
    <t>4x8</t>
  </si>
  <si>
    <t>potete farli in SS per risparmiare tempo</t>
  </si>
  <si>
    <t>**NOTE EXTRA**:</t>
  </si>
  <si>
    <t>4x7</t>
  </si>
  <si>
    <t>3x6</t>
  </si>
  <si>
    <t>6x4</t>
  </si>
  <si>
    <t>recupero &lt;75 sec</t>
  </si>
  <si>
    <t>aggiungere 5kg ogni ciclo</t>
  </si>
  <si>
    <t>aggiungere 2,5kg ogni ciclo</t>
  </si>
  <si>
    <t>Squat</t>
  </si>
  <si>
    <t>Remate verticali (es. trazioni, lat machine)</t>
  </si>
  <si>
    <t>Remate orizzontali (es. rematore, pulley orizzontale)</t>
  </si>
  <si>
    <t>Panca inclinata con manubri</t>
  </si>
  <si>
    <t>Serie x Ripetizioni</t>
  </si>
  <si>
    <t>Intensità</t>
  </si>
  <si>
    <t>Carico (kg)</t>
  </si>
  <si>
    <t>Glutei (1 esercizio: es. glute ham raise, hip thrust)</t>
  </si>
  <si>
    <t>Core (3-4 esercizi: addome e lombari)</t>
  </si>
  <si>
    <t>Braccia (2 esercizi: bicipiti e tricipiti)</t>
  </si>
  <si>
    <r>
      <t xml:space="preserve">Ti alleni in palestra </t>
    </r>
    <r>
      <rPr>
        <b/>
        <sz val="12"/>
        <color theme="1"/>
        <rFont val="Calibri"/>
        <family val="2"/>
        <scheme val="minor"/>
      </rPr>
      <t>da meno di 18 mesi</t>
    </r>
    <r>
      <rPr>
        <sz val="12"/>
        <color theme="1"/>
        <rFont val="Calibri"/>
        <family val="2"/>
        <scheme val="minor"/>
      </rPr>
      <t>? Non riesci a fare</t>
    </r>
    <r>
      <rPr>
        <b/>
        <sz val="12"/>
        <color theme="1"/>
        <rFont val="Calibri"/>
        <family val="2"/>
        <scheme val="minor"/>
      </rPr>
      <t xml:space="preserve"> 140kg di Squat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100kg di Panca</t>
    </r>
    <r>
      <rPr>
        <sz val="12"/>
        <color theme="1"/>
        <rFont val="Calibri"/>
        <family val="2"/>
        <scheme val="minor"/>
      </rPr>
      <t xml:space="preserve"> o </t>
    </r>
    <r>
      <rPr>
        <b/>
        <sz val="12"/>
        <color theme="1"/>
        <rFont val="Calibri"/>
        <family val="2"/>
        <scheme val="minor"/>
      </rPr>
      <t>180kg di STACCO</t>
    </r>
    <r>
      <rPr>
        <sz val="12"/>
        <color theme="1"/>
        <rFont val="Calibri"/>
        <family val="2"/>
        <scheme val="minor"/>
      </rPr>
      <t xml:space="preserve">?           Vuoi aumentare </t>
    </r>
    <r>
      <rPr>
        <b/>
        <sz val="12"/>
        <color theme="1"/>
        <rFont val="Calibri"/>
        <family val="2"/>
        <scheme val="minor"/>
      </rPr>
      <t>forza</t>
    </r>
    <r>
      <rPr>
        <sz val="12"/>
        <color theme="1"/>
        <rFont val="Calibri"/>
        <family val="2"/>
        <scheme val="minor"/>
      </rPr>
      <t xml:space="preserve"> e </t>
    </r>
    <r>
      <rPr>
        <b/>
        <sz val="12"/>
        <color theme="1"/>
        <rFont val="Calibri"/>
        <family val="2"/>
        <scheme val="minor"/>
      </rPr>
      <t>massa muscolare</t>
    </r>
    <r>
      <rPr>
        <sz val="12"/>
        <color theme="1"/>
        <rFont val="Calibri"/>
        <family val="2"/>
        <scheme val="minor"/>
      </rPr>
      <t xml:space="preserve"> contemporaneamente?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QUESTO PROGRAMMA FA AL CASO TUO.</t>
    </r>
  </si>
  <si>
    <t>POWER STARTER FASE 2 - PROGRAMMA DI 4 SETTIMANE</t>
  </si>
  <si>
    <r>
      <t xml:space="preserve">Se hai appena concluso il programma di allenamento "POWER STARTER FASE 1", inserisci i </t>
    </r>
    <r>
      <rPr>
        <b/>
        <i/>
        <sz val="11"/>
        <color theme="1"/>
        <rFont val="Calibri"/>
        <family val="2"/>
        <scheme val="minor"/>
      </rPr>
      <t>massimali teorici</t>
    </r>
    <r>
      <rPr>
        <i/>
        <sz val="11"/>
        <color theme="1"/>
        <rFont val="Calibri"/>
        <family val="2"/>
        <scheme val="minor"/>
      </rPr>
      <t xml:space="preserve"> che stavi usando quando hai stallato </t>
    </r>
    <r>
      <rPr>
        <b/>
        <i/>
        <sz val="11"/>
        <color theme="1"/>
        <rFont val="Calibri"/>
        <family val="2"/>
        <scheme val="minor"/>
      </rPr>
      <t>riabbassati del 5%</t>
    </r>
    <r>
      <rPr>
        <i/>
        <sz val="11"/>
        <color theme="1"/>
        <rFont val="Calibri"/>
        <family val="2"/>
        <scheme val="minor"/>
      </rPr>
      <t xml:space="preserve">, altrimenti inserisci i tuoi </t>
    </r>
    <r>
      <rPr>
        <b/>
        <i/>
        <sz val="11"/>
        <color theme="1"/>
        <rFont val="Calibri"/>
        <family val="2"/>
        <scheme val="minor"/>
      </rPr>
      <t xml:space="preserve">veri massimali. </t>
    </r>
    <r>
      <rPr>
        <i/>
        <sz val="11"/>
        <color theme="1"/>
        <rFont val="Calibri"/>
        <family val="2"/>
        <scheme val="minor"/>
      </rPr>
      <t>Finita la settimana 4 si riparte dalla 1 con i massimali aumentati (NON aumentare i massimali più di quanto indicato).</t>
    </r>
  </si>
  <si>
    <t>Stacco</t>
  </si>
  <si>
    <t>Lento avanti</t>
  </si>
  <si>
    <t>Panca con fermo lungo (circa 3 sec)</t>
  </si>
  <si>
    <t>Stacco con fermo sotto al ginocchio</t>
  </si>
  <si>
    <t>Spalle (2 esercizi: deltoide laterale, posteriore, trapezio;        es. facepull, alzate laterali, remate al petto con bilanciere, tirate al mento)</t>
  </si>
  <si>
    <t>Panca piana</t>
  </si>
  <si>
    <t>Squat con fermo in buca</t>
  </si>
  <si>
    <t>Per tutti gli esercizi dove non è specificata l'Intensità, tentate di aumentare il carico linearmente con l'andare delle settimane, tuttavia l'esercizio deve essere eseguito con TECNICA PERFETTA (niente kipping o Ripetizioni forzate). Evitate di andare a cedimento negli esercizi multiarticolari, potete farlo invece in quelli di isolamento. Riposate quanto necessario tra un set e l'altro (cercate di rimanere tra 1 a 5 minuti).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</si>
</sst>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ck">
        <color theme="4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9">
    <xf numFmtId="0" fontId="0" fillId="0" borderId="0" xfId="0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4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10" fillId="3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2" xfId="0" applyBorder="1"/>
    <xf numFmtId="1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4" fillId="7" borderId="0" xfId="0" applyFont="1" applyFill="1" applyBorder="1"/>
    <xf numFmtId="0" fontId="5" fillId="7" borderId="0" xfId="0" applyFont="1" applyFill="1" applyBorder="1"/>
    <xf numFmtId="0" fontId="2" fillId="7" borderId="0" xfId="0" applyFont="1" applyFill="1" applyBorder="1"/>
    <xf numFmtId="0" fontId="6" fillId="7" borderId="0" xfId="0" applyFont="1" applyFill="1" applyBorder="1"/>
    <xf numFmtId="0" fontId="5" fillId="7" borderId="28" xfId="0" applyFont="1" applyFill="1" applyBorder="1"/>
    <xf numFmtId="0" fontId="0" fillId="7" borderId="0" xfId="0" applyFill="1" applyBorder="1"/>
    <xf numFmtId="0" fontId="2" fillId="7" borderId="6" xfId="0" applyFont="1" applyFill="1" applyBorder="1"/>
    <xf numFmtId="9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9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7" fillId="2" borderId="3" xfId="0" applyFont="1" applyFill="1" applyBorder="1"/>
    <xf numFmtId="0" fontId="0" fillId="0" borderId="2" xfId="0" applyFill="1" applyBorder="1"/>
    <xf numFmtId="0" fontId="2" fillId="7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5" fillId="7" borderId="6" xfId="0" applyFont="1" applyFill="1" applyBorder="1"/>
  </cellXfs>
  <cellStyles count="2">
    <cellStyle name="Normale" xfId="0" builtinId="0"/>
    <cellStyle name="Titolo 1" xfId="1" builtinId="16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70"/>
  <sheetViews>
    <sheetView tabSelected="1" topLeftCell="B1" zoomScaleNormal="100" workbookViewId="0">
      <selection activeCell="B1" sqref="B1"/>
    </sheetView>
  </sheetViews>
  <sheetFormatPr defaultRowHeight="15" x14ac:dyDescent="0.25"/>
  <cols>
    <col min="3" max="3" width="14.42578125" bestFit="1" customWidth="1"/>
    <col min="4" max="4" width="55.5703125" customWidth="1"/>
    <col min="5" max="5" width="16.5703125" bestFit="1" customWidth="1"/>
    <col min="6" max="6" width="8.85546875" customWidth="1"/>
    <col min="7" max="7" width="10" bestFit="1" customWidth="1"/>
    <col min="9" max="9" width="14.42578125" bestFit="1" customWidth="1"/>
    <col min="10" max="10" width="55.5703125" customWidth="1"/>
    <col min="11" max="11" width="16.5703125" bestFit="1" customWidth="1"/>
    <col min="12" max="12" width="8.85546875" customWidth="1"/>
    <col min="13" max="13" width="10" bestFit="1" customWidth="1"/>
    <col min="16" max="16" width="14.42578125" bestFit="1" customWidth="1"/>
    <col min="17" max="17" width="55.5703125" customWidth="1"/>
    <col min="18" max="18" width="16.5703125" bestFit="1" customWidth="1"/>
    <col min="19" max="19" width="8.85546875" customWidth="1"/>
    <col min="20" max="20" width="10" bestFit="1" customWidth="1"/>
  </cols>
  <sheetData>
    <row r="1" spans="3:15" ht="16.5" customHeight="1" thickBot="1" x14ac:dyDescent="0.3">
      <c r="C1" s="72" t="s">
        <v>46</v>
      </c>
      <c r="D1" s="73"/>
      <c r="E1" s="73"/>
      <c r="F1" s="73"/>
      <c r="G1" s="73"/>
      <c r="H1" s="74"/>
    </row>
    <row r="2" spans="3:15" ht="15.75" customHeight="1" x14ac:dyDescent="0.25">
      <c r="C2" s="72"/>
      <c r="D2" s="73"/>
      <c r="E2" s="73"/>
      <c r="F2" s="73"/>
      <c r="G2" s="73"/>
      <c r="H2" s="74"/>
      <c r="J2" s="14" t="s">
        <v>19</v>
      </c>
      <c r="K2" s="63" t="s">
        <v>29</v>
      </c>
      <c r="L2" s="64"/>
      <c r="M2" s="64"/>
      <c r="N2" s="65"/>
      <c r="O2" s="26"/>
    </row>
    <row r="3" spans="3:15" ht="15.75" customHeight="1" x14ac:dyDescent="0.25">
      <c r="C3" s="72"/>
      <c r="D3" s="73"/>
      <c r="E3" s="73"/>
      <c r="F3" s="73"/>
      <c r="G3" s="73"/>
      <c r="H3" s="74"/>
      <c r="J3" s="86" t="s">
        <v>48</v>
      </c>
      <c r="K3" s="80" t="s">
        <v>56</v>
      </c>
      <c r="L3" s="81"/>
      <c r="M3" s="81"/>
      <c r="N3" s="82"/>
    </row>
    <row r="4" spans="3:15" ht="15.75" thickBot="1" x14ac:dyDescent="0.3">
      <c r="C4" s="75"/>
      <c r="D4" s="76"/>
      <c r="E4" s="76"/>
      <c r="F4" s="76"/>
      <c r="G4" s="76"/>
      <c r="H4" s="77"/>
      <c r="J4" s="86"/>
      <c r="K4" s="80"/>
      <c r="L4" s="81"/>
      <c r="M4" s="81"/>
      <c r="N4" s="82"/>
    </row>
    <row r="5" spans="3:15" ht="12" customHeight="1" thickTop="1" x14ac:dyDescent="0.25">
      <c r="C5" s="66" t="s">
        <v>47</v>
      </c>
      <c r="D5" s="67"/>
      <c r="E5" s="67"/>
      <c r="F5" s="67"/>
      <c r="G5" s="67"/>
      <c r="H5" s="68"/>
      <c r="J5" s="86"/>
      <c r="K5" s="80"/>
      <c r="L5" s="81"/>
      <c r="M5" s="81"/>
      <c r="N5" s="82"/>
    </row>
    <row r="6" spans="3:15" ht="15.75" customHeight="1" thickBot="1" x14ac:dyDescent="0.3">
      <c r="C6" s="69"/>
      <c r="D6" s="70"/>
      <c r="E6" s="70"/>
      <c r="F6" s="70"/>
      <c r="G6" s="70"/>
      <c r="H6" s="71"/>
      <c r="J6" s="86"/>
      <c r="K6" s="80"/>
      <c r="L6" s="81"/>
      <c r="M6" s="81"/>
      <c r="N6" s="82"/>
    </row>
    <row r="7" spans="3:15" ht="15.75" customHeight="1" thickTop="1" x14ac:dyDescent="0.25">
      <c r="C7" s="27"/>
      <c r="D7" s="78" t="s">
        <v>18</v>
      </c>
      <c r="E7" s="28"/>
      <c r="F7" s="28"/>
      <c r="G7" s="28"/>
      <c r="H7" s="29"/>
      <c r="J7" s="86"/>
      <c r="K7" s="80"/>
      <c r="L7" s="81"/>
      <c r="M7" s="81"/>
      <c r="N7" s="82"/>
    </row>
    <row r="8" spans="3:15" ht="15" customHeight="1" x14ac:dyDescent="0.25">
      <c r="C8" s="4"/>
      <c r="D8" s="79"/>
      <c r="E8" s="2"/>
      <c r="F8" s="2"/>
      <c r="G8" s="2"/>
      <c r="H8" s="3"/>
      <c r="J8" s="86"/>
      <c r="K8" s="80"/>
      <c r="L8" s="81"/>
      <c r="M8" s="81"/>
      <c r="N8" s="82"/>
    </row>
    <row r="9" spans="3:15" x14ac:dyDescent="0.25">
      <c r="C9" s="4" t="s">
        <v>36</v>
      </c>
      <c r="D9" s="6">
        <v>120</v>
      </c>
      <c r="E9" s="56" t="s">
        <v>34</v>
      </c>
      <c r="F9" s="57"/>
      <c r="G9" s="57"/>
      <c r="H9" s="3"/>
      <c r="J9" s="86"/>
      <c r="K9" s="80"/>
      <c r="L9" s="81"/>
      <c r="M9" s="81"/>
      <c r="N9" s="82"/>
    </row>
    <row r="10" spans="3:15" x14ac:dyDescent="0.25">
      <c r="C10" s="4" t="s">
        <v>54</v>
      </c>
      <c r="D10" s="6">
        <v>80</v>
      </c>
      <c r="E10" s="56" t="s">
        <v>35</v>
      </c>
      <c r="F10" s="57"/>
      <c r="G10" s="57"/>
      <c r="H10" s="3"/>
      <c r="J10" s="86"/>
      <c r="K10" s="80"/>
      <c r="L10" s="81"/>
      <c r="M10" s="81"/>
      <c r="N10" s="82"/>
    </row>
    <row r="11" spans="3:15" x14ac:dyDescent="0.25">
      <c r="C11" s="4" t="s">
        <v>49</v>
      </c>
      <c r="D11" s="6">
        <v>150</v>
      </c>
      <c r="E11" s="56" t="s">
        <v>34</v>
      </c>
      <c r="F11" s="57"/>
      <c r="G11" s="57"/>
      <c r="H11" s="3"/>
      <c r="J11" s="86"/>
      <c r="K11" s="80"/>
      <c r="L11" s="81"/>
      <c r="M11" s="81"/>
      <c r="N11" s="82"/>
    </row>
    <row r="12" spans="3:15" ht="15.75" thickBot="1" x14ac:dyDescent="0.3">
      <c r="C12" s="9"/>
      <c r="D12" s="10"/>
      <c r="E12" s="10"/>
      <c r="F12" s="10"/>
      <c r="G12" s="10"/>
      <c r="H12" s="11"/>
      <c r="J12" s="87"/>
      <c r="K12" s="83"/>
      <c r="L12" s="84"/>
      <c r="M12" s="84"/>
      <c r="N12" s="85"/>
    </row>
    <row r="14" spans="3:15" x14ac:dyDescent="0.25">
      <c r="C14" s="58" t="s">
        <v>8</v>
      </c>
      <c r="D14" s="12"/>
      <c r="E14" s="60" t="s">
        <v>40</v>
      </c>
      <c r="F14" s="60" t="s">
        <v>41</v>
      </c>
      <c r="G14" s="60" t="s">
        <v>42</v>
      </c>
      <c r="H14" s="13"/>
      <c r="I14" s="58" t="s">
        <v>24</v>
      </c>
      <c r="J14" s="12"/>
      <c r="K14" s="60" t="s">
        <v>40</v>
      </c>
      <c r="L14" s="60" t="s">
        <v>41</v>
      </c>
      <c r="M14" s="60" t="s">
        <v>42</v>
      </c>
      <c r="N14" s="13"/>
    </row>
    <row r="15" spans="3:15" x14ac:dyDescent="0.25">
      <c r="C15" s="59"/>
      <c r="D15" s="2"/>
      <c r="E15" s="50"/>
      <c r="F15" s="50"/>
      <c r="G15" s="50"/>
      <c r="H15" s="3"/>
      <c r="I15" s="59"/>
      <c r="J15" s="2"/>
      <c r="K15" s="50"/>
      <c r="L15" s="50"/>
      <c r="M15" s="50"/>
      <c r="N15" s="3"/>
    </row>
    <row r="16" spans="3:15" x14ac:dyDescent="0.25">
      <c r="C16" s="5" t="s">
        <v>9</v>
      </c>
      <c r="D16" s="31" t="s">
        <v>36</v>
      </c>
      <c r="E16" s="24" t="s">
        <v>30</v>
      </c>
      <c r="F16" s="38">
        <v>0.7</v>
      </c>
      <c r="G16" s="43">
        <f>(((D9/100)*95)/100)*70</f>
        <v>79.8</v>
      </c>
      <c r="H16" s="3"/>
      <c r="I16" s="5" t="s">
        <v>9</v>
      </c>
      <c r="J16" s="31" t="s">
        <v>36</v>
      </c>
      <c r="K16" s="16" t="s">
        <v>0</v>
      </c>
      <c r="L16" s="41">
        <v>0.77</v>
      </c>
      <c r="M16" s="7">
        <f>(((D9/100)*95)/100)*77</f>
        <v>87.779999999999987</v>
      </c>
      <c r="N16" s="3"/>
    </row>
    <row r="17" spans="3:14" x14ac:dyDescent="0.25">
      <c r="C17" s="5"/>
      <c r="D17" s="32" t="s">
        <v>54</v>
      </c>
      <c r="E17" s="24" t="s">
        <v>30</v>
      </c>
      <c r="F17" s="38">
        <v>0.7</v>
      </c>
      <c r="G17" s="43">
        <f>(((D10/100)*95)/100)*70</f>
        <v>53.2</v>
      </c>
      <c r="H17" s="3"/>
      <c r="I17" s="5"/>
      <c r="J17" s="32" t="s">
        <v>54</v>
      </c>
      <c r="K17" s="16" t="s">
        <v>0</v>
      </c>
      <c r="L17" s="41">
        <v>0.77</v>
      </c>
      <c r="M17" s="7">
        <f>(((D10/100)*95)/100)*77</f>
        <v>58.52</v>
      </c>
      <c r="N17" s="3"/>
    </row>
    <row r="18" spans="3:14" x14ac:dyDescent="0.25">
      <c r="C18" s="5"/>
      <c r="D18" s="33" t="s">
        <v>37</v>
      </c>
      <c r="E18" s="25" t="s">
        <v>1</v>
      </c>
      <c r="F18" s="39"/>
      <c r="G18" s="43"/>
      <c r="H18" s="3"/>
      <c r="I18" s="5"/>
      <c r="J18" s="33" t="s">
        <v>37</v>
      </c>
      <c r="K18" s="16" t="s">
        <v>1</v>
      </c>
      <c r="L18" s="40"/>
      <c r="M18" s="7"/>
      <c r="N18" s="3"/>
    </row>
    <row r="19" spans="3:14" x14ac:dyDescent="0.25">
      <c r="C19" s="5"/>
      <c r="D19" s="32" t="s">
        <v>50</v>
      </c>
      <c r="E19" s="24" t="s">
        <v>0</v>
      </c>
      <c r="F19" s="39"/>
      <c r="G19" s="43"/>
      <c r="H19" s="3"/>
      <c r="I19" s="5"/>
      <c r="J19" s="32" t="s">
        <v>50</v>
      </c>
      <c r="K19" s="16" t="s">
        <v>0</v>
      </c>
      <c r="L19" s="40"/>
      <c r="M19" s="7"/>
      <c r="N19" s="3"/>
    </row>
    <row r="20" spans="3:14" x14ac:dyDescent="0.25">
      <c r="C20" s="5"/>
      <c r="D20" s="33" t="s">
        <v>2</v>
      </c>
      <c r="E20" s="24" t="s">
        <v>3</v>
      </c>
      <c r="F20" s="39"/>
      <c r="G20" s="43"/>
      <c r="H20" s="3"/>
      <c r="I20" s="5"/>
      <c r="J20" s="33" t="s">
        <v>2</v>
      </c>
      <c r="K20" s="16" t="s">
        <v>3</v>
      </c>
      <c r="L20" s="40"/>
      <c r="M20" s="7"/>
      <c r="N20" s="3"/>
    </row>
    <row r="21" spans="3:14" x14ac:dyDescent="0.25">
      <c r="C21" s="5"/>
      <c r="D21" s="8"/>
      <c r="E21" s="24"/>
      <c r="F21" s="39"/>
      <c r="G21" s="43"/>
      <c r="H21" s="3"/>
      <c r="I21" s="5"/>
      <c r="J21" s="8"/>
      <c r="K21" s="16"/>
      <c r="L21" s="40"/>
      <c r="M21" s="7"/>
      <c r="N21" s="3"/>
    </row>
    <row r="22" spans="3:14" x14ac:dyDescent="0.25">
      <c r="C22" s="5" t="s">
        <v>10</v>
      </c>
      <c r="D22" s="34" t="s">
        <v>49</v>
      </c>
      <c r="E22" s="24" t="s">
        <v>30</v>
      </c>
      <c r="F22" s="38">
        <v>0.7</v>
      </c>
      <c r="G22" s="43">
        <f>(((D11/100)*95)/100)*70</f>
        <v>99.75</v>
      </c>
      <c r="H22" s="3"/>
      <c r="I22" s="5" t="s">
        <v>10</v>
      </c>
      <c r="J22" s="34" t="s">
        <v>49</v>
      </c>
      <c r="K22" s="16" t="s">
        <v>0</v>
      </c>
      <c r="L22" s="41">
        <v>0.77</v>
      </c>
      <c r="M22" s="7">
        <f>(((D11/100)*95)/100)*77</f>
        <v>109.72500000000001</v>
      </c>
      <c r="N22" s="3"/>
    </row>
    <row r="23" spans="3:14" x14ac:dyDescent="0.25">
      <c r="C23" s="5"/>
      <c r="D23" s="32" t="s">
        <v>39</v>
      </c>
      <c r="E23" s="24" t="s">
        <v>22</v>
      </c>
      <c r="F23" s="39"/>
      <c r="G23" s="43"/>
      <c r="H23" s="3"/>
      <c r="I23" s="5"/>
      <c r="J23" s="32" t="s">
        <v>39</v>
      </c>
      <c r="K23" s="16" t="s">
        <v>22</v>
      </c>
      <c r="L23" s="41"/>
      <c r="M23" s="7"/>
      <c r="N23" s="3"/>
    </row>
    <row r="24" spans="3:14" x14ac:dyDescent="0.25">
      <c r="C24" s="5"/>
      <c r="D24" s="31" t="s">
        <v>55</v>
      </c>
      <c r="E24" s="25" t="s">
        <v>4</v>
      </c>
      <c r="F24" s="38">
        <v>0.57999999999999996</v>
      </c>
      <c r="G24" s="43">
        <f>(((D9/100)*95)/100)*58</f>
        <v>66.11999999999999</v>
      </c>
      <c r="H24" s="3"/>
      <c r="I24" s="5"/>
      <c r="J24" s="31" t="s">
        <v>55</v>
      </c>
      <c r="K24" s="16" t="s">
        <v>4</v>
      </c>
      <c r="L24" s="41">
        <v>0.6</v>
      </c>
      <c r="M24" s="7">
        <f>(((D9/100)*95)/100)*60</f>
        <v>68.399999999999991</v>
      </c>
      <c r="N24" s="3"/>
    </row>
    <row r="25" spans="3:14" x14ac:dyDescent="0.25">
      <c r="C25" s="5"/>
      <c r="D25" s="33" t="s">
        <v>37</v>
      </c>
      <c r="E25" s="24" t="s">
        <v>5</v>
      </c>
      <c r="F25" s="39"/>
      <c r="G25" s="43"/>
      <c r="H25" s="3"/>
      <c r="I25" s="5"/>
      <c r="J25" s="33" t="s">
        <v>37</v>
      </c>
      <c r="K25" s="16" t="s">
        <v>5</v>
      </c>
      <c r="L25" s="40"/>
      <c r="M25" s="7"/>
      <c r="N25" s="3"/>
    </row>
    <row r="26" spans="3:14" x14ac:dyDescent="0.25">
      <c r="C26" s="5"/>
      <c r="D26" s="33" t="s">
        <v>6</v>
      </c>
      <c r="E26" s="24" t="s">
        <v>3</v>
      </c>
      <c r="F26" s="39"/>
      <c r="G26" s="43"/>
      <c r="H26" s="3"/>
      <c r="I26" s="5"/>
      <c r="J26" s="33" t="s">
        <v>6</v>
      </c>
      <c r="K26" s="16" t="s">
        <v>3</v>
      </c>
      <c r="L26" s="40"/>
      <c r="M26" s="7"/>
      <c r="N26" s="3"/>
    </row>
    <row r="27" spans="3:14" x14ac:dyDescent="0.25">
      <c r="C27" s="5"/>
      <c r="D27" s="8"/>
      <c r="E27" s="24"/>
      <c r="F27" s="39"/>
      <c r="G27" s="43"/>
      <c r="H27" s="3"/>
      <c r="I27" s="5"/>
      <c r="J27" s="8"/>
      <c r="K27" s="16"/>
      <c r="L27" s="40"/>
      <c r="M27" s="7"/>
      <c r="N27" s="3"/>
    </row>
    <row r="28" spans="3:14" x14ac:dyDescent="0.25">
      <c r="C28" s="5" t="s">
        <v>11</v>
      </c>
      <c r="D28" s="34" t="s">
        <v>52</v>
      </c>
      <c r="E28" s="24" t="s">
        <v>31</v>
      </c>
      <c r="F28" s="38">
        <v>0.62</v>
      </c>
      <c r="G28" s="43">
        <f>(((D11/100)*95)/100)*62</f>
        <v>88.350000000000009</v>
      </c>
      <c r="H28" s="3"/>
      <c r="I28" s="5" t="s">
        <v>11</v>
      </c>
      <c r="J28" s="34" t="s">
        <v>52</v>
      </c>
      <c r="K28" s="16" t="s">
        <v>14</v>
      </c>
      <c r="L28" s="41">
        <v>0.68</v>
      </c>
      <c r="M28" s="7">
        <f>(((D11/100)*95)/100)*68</f>
        <v>96.9</v>
      </c>
      <c r="N28" s="3"/>
    </row>
    <row r="29" spans="3:14" x14ac:dyDescent="0.25">
      <c r="C29" s="30" t="s">
        <v>33</v>
      </c>
      <c r="D29" s="35" t="s">
        <v>51</v>
      </c>
      <c r="E29" s="24" t="s">
        <v>32</v>
      </c>
      <c r="F29" s="38">
        <v>0.7</v>
      </c>
      <c r="G29" s="43">
        <f>(((D10/100)*95)/100)*70</f>
        <v>53.2</v>
      </c>
      <c r="H29" s="3"/>
      <c r="I29" s="1"/>
      <c r="J29" s="32" t="s">
        <v>51</v>
      </c>
      <c r="K29" s="16" t="s">
        <v>1</v>
      </c>
      <c r="L29" s="41">
        <v>0.7</v>
      </c>
      <c r="M29" s="7">
        <f>(((D10/100)*95)/100)*70</f>
        <v>53.2</v>
      </c>
      <c r="N29" s="3"/>
    </row>
    <row r="30" spans="3:14" x14ac:dyDescent="0.25">
      <c r="C30" s="1"/>
      <c r="D30" s="31" t="s">
        <v>36</v>
      </c>
      <c r="E30" s="24" t="s">
        <v>31</v>
      </c>
      <c r="F30" s="38">
        <v>0.68</v>
      </c>
      <c r="G30" s="43">
        <f>(((D9/100)*95)/100)*68</f>
        <v>77.52</v>
      </c>
      <c r="H30" s="3"/>
      <c r="I30" s="1"/>
      <c r="J30" s="31" t="s">
        <v>36</v>
      </c>
      <c r="K30" s="16" t="s">
        <v>1</v>
      </c>
      <c r="L30" s="41">
        <v>0.68</v>
      </c>
      <c r="M30" s="7">
        <f>(((D9/100)*95)/100)*68</f>
        <v>77.52</v>
      </c>
      <c r="N30" s="3"/>
    </row>
    <row r="31" spans="3:14" x14ac:dyDescent="0.25">
      <c r="C31" s="1"/>
      <c r="D31" s="33" t="s">
        <v>38</v>
      </c>
      <c r="E31" s="24" t="s">
        <v>7</v>
      </c>
      <c r="F31" s="39"/>
      <c r="G31" s="43"/>
      <c r="H31" s="3"/>
      <c r="I31" s="1"/>
      <c r="J31" s="33" t="s">
        <v>38</v>
      </c>
      <c r="K31" s="16" t="s">
        <v>7</v>
      </c>
      <c r="L31" s="40"/>
      <c r="M31" s="7"/>
      <c r="N31" s="3"/>
    </row>
    <row r="32" spans="3:14" x14ac:dyDescent="0.25">
      <c r="C32" s="1"/>
      <c r="D32" s="33" t="s">
        <v>2</v>
      </c>
      <c r="E32" s="24" t="s">
        <v>3</v>
      </c>
      <c r="F32" s="39"/>
      <c r="G32" s="43"/>
      <c r="H32" s="3"/>
      <c r="I32" s="1"/>
      <c r="J32" s="33" t="s">
        <v>2</v>
      </c>
      <c r="K32" s="16" t="s">
        <v>3</v>
      </c>
      <c r="L32" s="40"/>
      <c r="M32" s="7"/>
      <c r="N32" s="3"/>
    </row>
    <row r="33" spans="3:14" x14ac:dyDescent="0.25">
      <c r="C33" s="1"/>
      <c r="D33" s="2"/>
      <c r="E33" s="24"/>
      <c r="F33" s="39"/>
      <c r="G33" s="43"/>
      <c r="H33" s="3"/>
      <c r="I33" s="1"/>
      <c r="J33" s="2"/>
      <c r="K33" s="2"/>
      <c r="L33" s="42"/>
      <c r="M33" s="2"/>
      <c r="N33" s="3"/>
    </row>
    <row r="34" spans="3:14" x14ac:dyDescent="0.25">
      <c r="C34" s="5" t="s">
        <v>15</v>
      </c>
      <c r="D34" s="33" t="s">
        <v>43</v>
      </c>
      <c r="E34" s="24" t="s">
        <v>17</v>
      </c>
      <c r="F34" s="39"/>
      <c r="G34" s="43"/>
      <c r="H34" s="3"/>
      <c r="I34" s="5" t="s">
        <v>15</v>
      </c>
      <c r="J34" s="33" t="s">
        <v>43</v>
      </c>
      <c r="K34" s="16" t="s">
        <v>17</v>
      </c>
      <c r="L34" s="42"/>
      <c r="M34" s="2"/>
      <c r="N34" s="3"/>
    </row>
    <row r="35" spans="3:14" x14ac:dyDescent="0.25">
      <c r="C35" s="1"/>
      <c r="D35" s="33" t="s">
        <v>44</v>
      </c>
      <c r="E35" s="24" t="s">
        <v>16</v>
      </c>
      <c r="F35" s="39"/>
      <c r="G35" s="43"/>
      <c r="H35" s="3"/>
      <c r="I35" s="1"/>
      <c r="J35" s="33" t="s">
        <v>44</v>
      </c>
      <c r="K35" s="16" t="s">
        <v>16</v>
      </c>
      <c r="L35" s="42"/>
      <c r="M35" s="2"/>
      <c r="N35" s="3"/>
    </row>
    <row r="36" spans="3:14" x14ac:dyDescent="0.25">
      <c r="C36" s="1"/>
      <c r="D36" s="33" t="s">
        <v>45</v>
      </c>
      <c r="E36" s="24" t="s">
        <v>16</v>
      </c>
      <c r="F36" s="39"/>
      <c r="G36" s="43"/>
      <c r="H36" s="3"/>
      <c r="I36" s="1"/>
      <c r="J36" s="33" t="s">
        <v>45</v>
      </c>
      <c r="K36" s="16" t="s">
        <v>16</v>
      </c>
      <c r="L36" s="42"/>
      <c r="M36" s="2"/>
      <c r="N36" s="3"/>
    </row>
    <row r="37" spans="3:14" ht="15" customHeight="1" x14ac:dyDescent="0.25">
      <c r="C37" s="1"/>
      <c r="D37" s="49" t="s">
        <v>53</v>
      </c>
      <c r="E37" s="51" t="s">
        <v>16</v>
      </c>
      <c r="F37" s="54"/>
      <c r="G37" s="55"/>
      <c r="H37" s="3"/>
      <c r="I37" s="1"/>
      <c r="J37" s="49" t="s">
        <v>53</v>
      </c>
      <c r="K37" s="51" t="s">
        <v>16</v>
      </c>
      <c r="L37" s="52"/>
      <c r="M37" s="53"/>
      <c r="N37" s="3"/>
    </row>
    <row r="38" spans="3:14" x14ac:dyDescent="0.25">
      <c r="C38" s="1"/>
      <c r="D38" s="49"/>
      <c r="E38" s="51"/>
      <c r="F38" s="54"/>
      <c r="G38" s="55"/>
      <c r="H38" s="3"/>
      <c r="I38" s="1"/>
      <c r="J38" s="49"/>
      <c r="K38" s="51"/>
      <c r="L38" s="52"/>
      <c r="M38" s="53"/>
      <c r="N38" s="3"/>
    </row>
    <row r="39" spans="3:14" x14ac:dyDescent="0.25">
      <c r="C39" s="1"/>
      <c r="D39" s="49"/>
      <c r="E39" s="15"/>
      <c r="F39" s="16"/>
      <c r="G39" s="16"/>
      <c r="H39" s="2"/>
      <c r="I39" s="1"/>
      <c r="J39" s="49"/>
      <c r="K39" s="2"/>
      <c r="L39" s="2"/>
      <c r="M39" s="2"/>
      <c r="N39" s="3"/>
    </row>
    <row r="40" spans="3:14" x14ac:dyDescent="0.25">
      <c r="C40" s="1"/>
      <c r="D40" s="17"/>
      <c r="E40" s="44"/>
      <c r="F40" s="45"/>
      <c r="G40" s="45"/>
      <c r="H40" s="2"/>
      <c r="I40" s="9"/>
      <c r="J40" s="10"/>
      <c r="K40" s="10"/>
      <c r="L40" s="10"/>
      <c r="M40" s="10"/>
      <c r="N40" s="11"/>
    </row>
    <row r="41" spans="3:14" x14ac:dyDescent="0.25">
      <c r="C41" s="58" t="s">
        <v>12</v>
      </c>
      <c r="D41" s="12"/>
      <c r="E41" s="60" t="s">
        <v>40</v>
      </c>
      <c r="F41" s="60" t="s">
        <v>41</v>
      </c>
      <c r="G41" s="60" t="s">
        <v>42</v>
      </c>
      <c r="H41" s="13"/>
      <c r="I41" s="59" t="s">
        <v>13</v>
      </c>
      <c r="J41" s="46"/>
      <c r="K41" s="50" t="s">
        <v>40</v>
      </c>
      <c r="L41" s="50" t="s">
        <v>41</v>
      </c>
      <c r="M41" s="50" t="s">
        <v>42</v>
      </c>
      <c r="N41" s="47"/>
    </row>
    <row r="42" spans="3:14" x14ac:dyDescent="0.25">
      <c r="C42" s="59"/>
      <c r="D42" s="2"/>
      <c r="E42" s="50"/>
      <c r="F42" s="50"/>
      <c r="G42" s="50"/>
      <c r="H42" s="3"/>
      <c r="I42" s="59"/>
      <c r="J42" s="2"/>
      <c r="K42" s="50"/>
      <c r="L42" s="50"/>
      <c r="M42" s="50"/>
      <c r="N42" s="3"/>
    </row>
    <row r="43" spans="3:14" x14ac:dyDescent="0.25">
      <c r="C43" s="5" t="s">
        <v>9</v>
      </c>
      <c r="D43" s="31" t="s">
        <v>36</v>
      </c>
      <c r="E43" s="22" t="s">
        <v>26</v>
      </c>
      <c r="F43" s="38">
        <v>0.85</v>
      </c>
      <c r="G43" s="20">
        <f>(((D9/100)*95)/100)*85</f>
        <v>96.899999999999991</v>
      </c>
      <c r="H43" s="3"/>
      <c r="I43" s="5" t="s">
        <v>9</v>
      </c>
      <c r="J43" s="31" t="s">
        <v>36</v>
      </c>
      <c r="K43" s="22" t="s">
        <v>20</v>
      </c>
      <c r="L43" s="38">
        <v>0.91</v>
      </c>
      <c r="M43" s="20">
        <f>(((D9/100)*95)/100)*91</f>
        <v>103.74</v>
      </c>
      <c r="N43" s="3"/>
    </row>
    <row r="44" spans="3:14" x14ac:dyDescent="0.25">
      <c r="C44" s="1"/>
      <c r="D44" s="36"/>
      <c r="E44" s="22" t="s">
        <v>25</v>
      </c>
      <c r="F44" s="38">
        <v>0.8</v>
      </c>
      <c r="G44" s="20">
        <f>(((D9/100)*95)/100)*80</f>
        <v>91.199999999999989</v>
      </c>
      <c r="H44" s="3"/>
      <c r="I44" s="5"/>
      <c r="J44" s="36"/>
      <c r="K44" s="22" t="s">
        <v>21</v>
      </c>
      <c r="L44" s="38">
        <v>0.81</v>
      </c>
      <c r="M44" s="20">
        <f>(((D9/100)*95)/100)*81</f>
        <v>92.339999999999989</v>
      </c>
      <c r="N44" s="3"/>
    </row>
    <row r="45" spans="3:14" x14ac:dyDescent="0.25">
      <c r="C45" s="1"/>
      <c r="D45" s="36"/>
      <c r="E45" s="23" t="s">
        <v>1</v>
      </c>
      <c r="F45" s="41">
        <v>0.72</v>
      </c>
      <c r="G45" s="20">
        <f>(((D9/100)*95)/100)*72</f>
        <v>82.08</v>
      </c>
      <c r="H45" s="3"/>
      <c r="I45" s="5"/>
      <c r="J45" s="32" t="s">
        <v>54</v>
      </c>
      <c r="K45" s="22" t="s">
        <v>20</v>
      </c>
      <c r="L45" s="38">
        <v>0.91</v>
      </c>
      <c r="M45" s="20">
        <f>(((D10/100)*95)/100)*91</f>
        <v>69.16</v>
      </c>
      <c r="N45" s="3"/>
    </row>
    <row r="46" spans="3:14" x14ac:dyDescent="0.25">
      <c r="C46" s="5"/>
      <c r="D46" s="32" t="s">
        <v>54</v>
      </c>
      <c r="E46" s="22" t="s">
        <v>26</v>
      </c>
      <c r="F46" s="38">
        <v>0.85</v>
      </c>
      <c r="G46" s="20">
        <f>(((D10/100)*95)/100)*85</f>
        <v>64.599999999999994</v>
      </c>
      <c r="H46" s="3"/>
      <c r="I46" s="5"/>
      <c r="J46" s="36"/>
      <c r="K46" s="22" t="s">
        <v>21</v>
      </c>
      <c r="L46" s="38">
        <v>0.81</v>
      </c>
      <c r="M46" s="20">
        <f>(((D10/100)*95)/100)*81</f>
        <v>61.56</v>
      </c>
      <c r="N46" s="3"/>
    </row>
    <row r="47" spans="3:14" x14ac:dyDescent="0.25">
      <c r="C47" s="1"/>
      <c r="D47" s="36"/>
      <c r="E47" s="22" t="s">
        <v>25</v>
      </c>
      <c r="F47" s="38">
        <v>0.8</v>
      </c>
      <c r="G47" s="20">
        <f>(((D10/100)*95)/100)*80</f>
        <v>60.8</v>
      </c>
      <c r="H47" s="3"/>
      <c r="I47" s="5"/>
      <c r="J47" s="33" t="s">
        <v>37</v>
      </c>
      <c r="K47" s="23" t="s">
        <v>1</v>
      </c>
      <c r="L47" s="42"/>
      <c r="M47" s="21"/>
      <c r="N47" s="3"/>
    </row>
    <row r="48" spans="3:14" x14ac:dyDescent="0.25">
      <c r="C48" s="1"/>
      <c r="D48" s="36"/>
      <c r="E48" s="23" t="s">
        <v>1</v>
      </c>
      <c r="F48" s="41">
        <v>0.72</v>
      </c>
      <c r="G48" s="20">
        <f>(((D10/100)*95)/100)*72</f>
        <v>54.72</v>
      </c>
      <c r="H48" s="3"/>
      <c r="I48" s="5"/>
      <c r="J48" s="32" t="s">
        <v>50</v>
      </c>
      <c r="K48" s="23" t="s">
        <v>0</v>
      </c>
      <c r="L48" s="42"/>
      <c r="M48" s="21"/>
      <c r="N48" s="3"/>
    </row>
    <row r="49" spans="3:16" x14ac:dyDescent="0.25">
      <c r="C49" s="5"/>
      <c r="D49" s="33" t="s">
        <v>37</v>
      </c>
      <c r="E49" s="23" t="s">
        <v>1</v>
      </c>
      <c r="F49" s="39"/>
      <c r="G49" s="20"/>
      <c r="H49" s="3"/>
      <c r="I49" s="19"/>
      <c r="J49" s="33" t="s">
        <v>2</v>
      </c>
      <c r="K49" s="23" t="s">
        <v>3</v>
      </c>
      <c r="L49" s="42"/>
      <c r="M49" s="21"/>
      <c r="N49" s="3"/>
    </row>
    <row r="50" spans="3:16" x14ac:dyDescent="0.25">
      <c r="C50" s="5"/>
      <c r="D50" s="32" t="s">
        <v>50</v>
      </c>
      <c r="E50" s="23" t="s">
        <v>0</v>
      </c>
      <c r="F50" s="39"/>
      <c r="G50" s="20"/>
      <c r="H50" s="3"/>
      <c r="I50" s="1"/>
      <c r="J50" s="2"/>
      <c r="K50" s="2"/>
      <c r="L50" s="42"/>
      <c r="M50" s="21"/>
      <c r="N50" s="3"/>
    </row>
    <row r="51" spans="3:16" x14ac:dyDescent="0.25">
      <c r="C51" s="5"/>
      <c r="D51" s="8"/>
      <c r="E51" s="23"/>
      <c r="F51" s="39"/>
      <c r="G51" s="20"/>
      <c r="H51" s="3"/>
      <c r="I51" s="5" t="s">
        <v>10</v>
      </c>
      <c r="J51" s="34" t="s">
        <v>49</v>
      </c>
      <c r="K51" s="23" t="s">
        <v>23</v>
      </c>
      <c r="L51" s="41">
        <v>0.55000000000000004</v>
      </c>
      <c r="M51" s="7">
        <f>(((D11/100)*95)/100)*55</f>
        <v>78.375</v>
      </c>
      <c r="N51" s="3"/>
    </row>
    <row r="52" spans="3:16" x14ac:dyDescent="0.25">
      <c r="C52" s="5" t="s">
        <v>10</v>
      </c>
      <c r="D52" s="34" t="s">
        <v>49</v>
      </c>
      <c r="E52" s="22" t="s">
        <v>26</v>
      </c>
      <c r="F52" s="38">
        <v>0.85</v>
      </c>
      <c r="G52" s="20">
        <f>(((D11/100)*95)/100)*85</f>
        <v>121.125</v>
      </c>
      <c r="H52" s="3"/>
      <c r="I52" s="5"/>
      <c r="J52" s="32" t="s">
        <v>39</v>
      </c>
      <c r="K52" s="23" t="s">
        <v>22</v>
      </c>
      <c r="L52" s="42"/>
      <c r="M52" s="21"/>
      <c r="N52" s="3"/>
    </row>
    <row r="53" spans="3:16" x14ac:dyDescent="0.25">
      <c r="C53" s="1"/>
      <c r="D53" s="36"/>
      <c r="E53" s="22" t="s">
        <v>25</v>
      </c>
      <c r="F53" s="38">
        <v>0.8</v>
      </c>
      <c r="G53" s="20">
        <f>(((D11/100)*95)/100)*80</f>
        <v>114</v>
      </c>
      <c r="H53" s="3"/>
      <c r="I53" s="5"/>
      <c r="J53" s="31" t="s">
        <v>55</v>
      </c>
      <c r="K53" s="23" t="s">
        <v>23</v>
      </c>
      <c r="L53" s="41">
        <v>0.6</v>
      </c>
      <c r="M53" s="21">
        <f>(((D9/100)*95)/100)*60</f>
        <v>68.399999999999991</v>
      </c>
      <c r="N53" s="3"/>
    </row>
    <row r="54" spans="3:16" x14ac:dyDescent="0.25">
      <c r="C54" s="1"/>
      <c r="D54" s="36"/>
      <c r="E54" s="23" t="s">
        <v>1</v>
      </c>
      <c r="F54" s="41">
        <v>0.72</v>
      </c>
      <c r="G54" s="20">
        <f>(((D11/100)*95)/100)*72</f>
        <v>102.60000000000001</v>
      </c>
      <c r="H54" s="3"/>
      <c r="I54" s="5"/>
      <c r="J54" s="33" t="s">
        <v>37</v>
      </c>
      <c r="K54" s="23" t="s">
        <v>5</v>
      </c>
      <c r="L54" s="42"/>
      <c r="M54" s="21"/>
      <c r="N54" s="3"/>
    </row>
    <row r="55" spans="3:16" x14ac:dyDescent="0.25">
      <c r="C55" s="5"/>
      <c r="D55" s="88" t="s">
        <v>51</v>
      </c>
      <c r="E55" s="22" t="s">
        <v>0</v>
      </c>
      <c r="F55" s="38">
        <v>0.73</v>
      </c>
      <c r="G55" s="20">
        <f>(((D10/100)*95)/100)*73</f>
        <v>55.480000000000004</v>
      </c>
      <c r="H55" s="3"/>
      <c r="I55" s="5"/>
      <c r="J55" s="33" t="s">
        <v>6</v>
      </c>
      <c r="K55" s="23" t="s">
        <v>3</v>
      </c>
      <c r="L55" s="42"/>
      <c r="M55" s="21"/>
      <c r="N55" s="3"/>
    </row>
    <row r="56" spans="3:16" x14ac:dyDescent="0.25">
      <c r="C56" s="61" t="s">
        <v>28</v>
      </c>
      <c r="D56" s="31" t="s">
        <v>55</v>
      </c>
      <c r="E56" s="23" t="s">
        <v>4</v>
      </c>
      <c r="F56" s="41">
        <v>0.62</v>
      </c>
      <c r="G56" s="7">
        <f>(((D9/100)*95)/100)*62</f>
        <v>70.679999999999993</v>
      </c>
      <c r="H56" s="3"/>
      <c r="I56" s="5"/>
      <c r="J56" s="8"/>
      <c r="K56" s="2"/>
      <c r="L56" s="42"/>
      <c r="M56" s="21"/>
      <c r="N56" s="3"/>
    </row>
    <row r="57" spans="3:16" x14ac:dyDescent="0.25">
      <c r="C57" s="62"/>
      <c r="D57" s="37" t="s">
        <v>38</v>
      </c>
      <c r="E57" s="23" t="s">
        <v>7</v>
      </c>
      <c r="F57" s="39"/>
      <c r="G57" s="20"/>
      <c r="H57" s="3"/>
      <c r="I57" s="5" t="s">
        <v>11</v>
      </c>
      <c r="J57" s="34" t="s">
        <v>49</v>
      </c>
      <c r="K57" s="22" t="s">
        <v>20</v>
      </c>
      <c r="L57" s="38">
        <v>0.91</v>
      </c>
      <c r="M57" s="20">
        <f>(((D11/100)*95)/100)*91</f>
        <v>129.67500000000001</v>
      </c>
      <c r="N57" s="3"/>
    </row>
    <row r="58" spans="3:16" x14ac:dyDescent="0.25">
      <c r="C58" s="5"/>
      <c r="D58" s="8"/>
      <c r="E58" s="22"/>
      <c r="F58" s="39"/>
      <c r="G58" s="20"/>
      <c r="H58" s="3"/>
      <c r="I58" s="1"/>
      <c r="J58" s="36"/>
      <c r="K58" s="22" t="s">
        <v>21</v>
      </c>
      <c r="L58" s="38">
        <v>0.81</v>
      </c>
      <c r="M58" s="20">
        <f>(((D11/100)*95)/100)*81</f>
        <v>115.425</v>
      </c>
      <c r="N58" s="3"/>
    </row>
    <row r="59" spans="3:16" x14ac:dyDescent="0.25">
      <c r="C59" s="5" t="s">
        <v>11</v>
      </c>
      <c r="D59" s="34" t="s">
        <v>52</v>
      </c>
      <c r="E59" s="22" t="s">
        <v>14</v>
      </c>
      <c r="F59" s="38">
        <v>0.67</v>
      </c>
      <c r="G59" s="20">
        <f>(((D11/100)*95)/100)*67</f>
        <v>95.475000000000009</v>
      </c>
      <c r="H59" s="3"/>
      <c r="I59" s="1"/>
      <c r="J59" s="32" t="s">
        <v>54</v>
      </c>
      <c r="K59" s="23" t="s">
        <v>14</v>
      </c>
      <c r="L59" s="41">
        <v>0.82</v>
      </c>
      <c r="M59" s="21">
        <f>(((D10/100)*95)/100)*82</f>
        <v>62.32</v>
      </c>
      <c r="N59" s="3"/>
    </row>
    <row r="60" spans="3:16" x14ac:dyDescent="0.25">
      <c r="C60" s="1"/>
      <c r="D60" s="32" t="s">
        <v>39</v>
      </c>
      <c r="E60" s="23" t="s">
        <v>27</v>
      </c>
      <c r="F60" s="39"/>
      <c r="G60" s="20"/>
      <c r="H60" s="3"/>
      <c r="I60" s="1"/>
      <c r="J60" s="31" t="s">
        <v>36</v>
      </c>
      <c r="K60" s="23" t="s">
        <v>14</v>
      </c>
      <c r="L60" s="41">
        <v>0.72</v>
      </c>
      <c r="M60" s="21">
        <f>(((D9/100)*95)/100)*72</f>
        <v>82.08</v>
      </c>
      <c r="N60" s="3"/>
    </row>
    <row r="61" spans="3:16" x14ac:dyDescent="0.25">
      <c r="C61" s="1"/>
      <c r="D61" s="31" t="s">
        <v>36</v>
      </c>
      <c r="E61" s="22" t="s">
        <v>14</v>
      </c>
      <c r="F61" s="38">
        <v>0.72</v>
      </c>
      <c r="G61" s="20">
        <f>(((D9/100)*95)/100)*72</f>
        <v>82.08</v>
      </c>
      <c r="H61" s="3"/>
      <c r="I61" s="1"/>
      <c r="J61" s="33" t="s">
        <v>38</v>
      </c>
      <c r="K61" s="23" t="s">
        <v>3</v>
      </c>
      <c r="L61" s="42"/>
      <c r="M61" s="21"/>
      <c r="N61" s="3"/>
    </row>
    <row r="62" spans="3:16" x14ac:dyDescent="0.25">
      <c r="C62" s="1"/>
      <c r="D62" s="33" t="s">
        <v>37</v>
      </c>
      <c r="E62" s="23" t="s">
        <v>5</v>
      </c>
      <c r="F62" s="39"/>
      <c r="G62" s="20"/>
      <c r="H62" s="3"/>
      <c r="I62" s="1"/>
      <c r="J62" s="8"/>
      <c r="K62" s="23"/>
      <c r="L62" s="42"/>
      <c r="M62" s="21"/>
      <c r="N62" s="3"/>
    </row>
    <row r="63" spans="3:16" ht="15" customHeight="1" x14ac:dyDescent="0.25">
      <c r="C63" s="1"/>
      <c r="D63" s="33" t="s">
        <v>2</v>
      </c>
      <c r="E63" s="23" t="s">
        <v>3</v>
      </c>
      <c r="F63" s="39"/>
      <c r="G63" s="20"/>
      <c r="H63" s="3"/>
      <c r="I63" s="5" t="s">
        <v>15</v>
      </c>
      <c r="J63" s="33" t="s">
        <v>43</v>
      </c>
      <c r="K63" s="23" t="s">
        <v>17</v>
      </c>
      <c r="L63" s="42"/>
      <c r="M63" s="2"/>
      <c r="N63" s="3"/>
      <c r="O63" s="18"/>
      <c r="P63" s="18"/>
    </row>
    <row r="64" spans="3:16" x14ac:dyDescent="0.25">
      <c r="C64" s="9"/>
      <c r="D64" s="10"/>
      <c r="E64" s="10"/>
      <c r="F64" s="10"/>
      <c r="G64" s="10"/>
      <c r="H64" s="11"/>
      <c r="I64" s="1"/>
      <c r="J64" s="33" t="s">
        <v>44</v>
      </c>
      <c r="K64" s="23" t="s">
        <v>16</v>
      </c>
      <c r="L64" s="42"/>
      <c r="M64" s="2"/>
      <c r="N64" s="3"/>
      <c r="O64" s="18"/>
      <c r="P64" s="18"/>
    </row>
    <row r="65" spans="9:14" x14ac:dyDescent="0.25">
      <c r="I65" s="1"/>
      <c r="J65" s="33" t="s">
        <v>45</v>
      </c>
      <c r="K65" s="23" t="s">
        <v>16</v>
      </c>
      <c r="L65" s="42"/>
      <c r="M65" s="2"/>
      <c r="N65" s="3"/>
    </row>
    <row r="66" spans="9:14" ht="15" customHeight="1" x14ac:dyDescent="0.25">
      <c r="I66" s="1"/>
      <c r="J66" s="49" t="s">
        <v>53</v>
      </c>
      <c r="K66" s="51" t="s">
        <v>16</v>
      </c>
      <c r="L66" s="53"/>
      <c r="M66" s="53"/>
      <c r="N66" s="3"/>
    </row>
    <row r="67" spans="9:14" x14ac:dyDescent="0.25">
      <c r="I67" s="1"/>
      <c r="J67" s="49"/>
      <c r="K67" s="51"/>
      <c r="L67" s="53"/>
      <c r="M67" s="53"/>
      <c r="N67" s="3"/>
    </row>
    <row r="68" spans="9:14" x14ac:dyDescent="0.25">
      <c r="I68" s="48"/>
      <c r="J68" s="49"/>
      <c r="K68" s="44"/>
      <c r="L68" s="45"/>
      <c r="M68" s="45"/>
      <c r="N68" s="3"/>
    </row>
    <row r="69" spans="9:14" x14ac:dyDescent="0.25">
      <c r="I69" s="9"/>
      <c r="J69" s="10"/>
      <c r="K69" s="10"/>
      <c r="L69" s="10"/>
      <c r="M69" s="10"/>
      <c r="N69" s="11"/>
    </row>
    <row r="70" spans="9:14" ht="15" customHeight="1" x14ac:dyDescent="0.25"/>
  </sheetData>
  <mergeCells count="38">
    <mergeCell ref="K66:K67"/>
    <mergeCell ref="L66:L67"/>
    <mergeCell ref="C41:C42"/>
    <mergeCell ref="K2:N2"/>
    <mergeCell ref="C5:H6"/>
    <mergeCell ref="C1:H4"/>
    <mergeCell ref="D7:D8"/>
    <mergeCell ref="K3:N12"/>
    <mergeCell ref="J3:J12"/>
    <mergeCell ref="I14:I15"/>
    <mergeCell ref="K14:K15"/>
    <mergeCell ref="L14:L15"/>
    <mergeCell ref="M14:M15"/>
    <mergeCell ref="C56:C57"/>
    <mergeCell ref="I41:I42"/>
    <mergeCell ref="E9:G9"/>
    <mergeCell ref="E10:G10"/>
    <mergeCell ref="E11:G11"/>
    <mergeCell ref="C14:C15"/>
    <mergeCell ref="E14:E15"/>
    <mergeCell ref="F14:F15"/>
    <mergeCell ref="G14:G15"/>
    <mergeCell ref="D37:D39"/>
    <mergeCell ref="J37:J39"/>
    <mergeCell ref="J66:J68"/>
    <mergeCell ref="M41:M42"/>
    <mergeCell ref="K37:K38"/>
    <mergeCell ref="L37:L38"/>
    <mergeCell ref="M37:M38"/>
    <mergeCell ref="E37:E38"/>
    <mergeCell ref="F37:F38"/>
    <mergeCell ref="G37:G38"/>
    <mergeCell ref="K41:K42"/>
    <mergeCell ref="L41:L42"/>
    <mergeCell ref="M66:M67"/>
    <mergeCell ref="E41:E42"/>
    <mergeCell ref="F41:F42"/>
    <mergeCell ref="G41:G4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POWER STARTER FASE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2016-01-30T13:48:32Z</dcterms:modified>
</cp:coreProperties>
</file>